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Գնային առաջարկներ" sheetId="1" r:id="rId1"/>
  </sheets>
  <definedNames>
    <definedName name="_xlnm._FilterDatabase" localSheetId="0" hidden="1">'Գնային առաջարկներ'!$A$5:$O$32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16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9" i="1"/>
  <c r="G6" i="1"/>
  <c r="G7" i="1"/>
  <c r="G8" i="1"/>
  <c r="G20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6" i="1"/>
  <c r="L8" i="1"/>
  <c r="G13" i="1"/>
  <c r="G14" i="1"/>
  <c r="G15" i="1"/>
  <c r="J6" i="1"/>
  <c r="K6" i="1"/>
  <c r="H6" i="1" s="1"/>
  <c r="L6" i="1"/>
  <c r="O6" i="1"/>
  <c r="P6" i="1"/>
  <c r="M6" i="1" s="1"/>
  <c r="J7" i="1"/>
  <c r="K7" i="1"/>
  <c r="H7" i="1" s="1"/>
  <c r="L7" i="1"/>
  <c r="O7" i="1"/>
  <c r="P7" i="1"/>
  <c r="M7" i="1" s="1"/>
  <c r="J8" i="1"/>
  <c r="K8" i="1"/>
  <c r="H8" i="1" s="1"/>
  <c r="O8" i="1"/>
  <c r="P8" i="1"/>
  <c r="M8" i="1" s="1"/>
  <c r="J9" i="1"/>
  <c r="K9" i="1"/>
  <c r="H9" i="1" s="1"/>
  <c r="O9" i="1"/>
  <c r="P9" i="1"/>
  <c r="M9" i="1" s="1"/>
  <c r="J10" i="1"/>
  <c r="K10" i="1"/>
  <c r="H10" i="1" s="1"/>
  <c r="O10" i="1"/>
  <c r="P10" i="1" s="1"/>
  <c r="M10" i="1" s="1"/>
  <c r="J11" i="1"/>
  <c r="K11" i="1"/>
  <c r="H11" i="1" s="1"/>
  <c r="O11" i="1"/>
  <c r="P11" i="1"/>
  <c r="M11" i="1" s="1"/>
  <c r="J12" i="1"/>
  <c r="K12" i="1" s="1"/>
  <c r="H12" i="1" s="1"/>
  <c r="O12" i="1"/>
  <c r="P12" i="1" s="1"/>
  <c r="M12" i="1" s="1"/>
  <c r="J13" i="1"/>
  <c r="K13" i="1"/>
  <c r="H13" i="1" s="1"/>
  <c r="O13" i="1"/>
  <c r="P13" i="1" s="1"/>
  <c r="M13" i="1" s="1"/>
  <c r="J14" i="1"/>
  <c r="K14" i="1"/>
  <c r="H14" i="1" s="1"/>
  <c r="O14" i="1"/>
  <c r="P14" i="1"/>
  <c r="M14" i="1" s="1"/>
  <c r="J15" i="1"/>
  <c r="K15" i="1"/>
  <c r="H15" i="1" s="1"/>
  <c r="O15" i="1"/>
  <c r="P15" i="1" s="1"/>
  <c r="M15" i="1" s="1"/>
  <c r="J16" i="1"/>
  <c r="K16" i="1"/>
  <c r="H16" i="1" s="1"/>
  <c r="O16" i="1"/>
  <c r="P16" i="1"/>
  <c r="M16" i="1" s="1"/>
  <c r="G17" i="1"/>
  <c r="J17" i="1"/>
  <c r="K17" i="1"/>
  <c r="H17" i="1" s="1"/>
  <c r="O17" i="1"/>
  <c r="P17" i="1"/>
  <c r="M17" i="1" s="1"/>
  <c r="G18" i="1"/>
  <c r="J18" i="1"/>
  <c r="K18" i="1"/>
  <c r="H18" i="1" s="1"/>
  <c r="O18" i="1"/>
  <c r="P18" i="1"/>
  <c r="M18" i="1" s="1"/>
  <c r="G19" i="1"/>
  <c r="J19" i="1"/>
  <c r="K19" i="1"/>
  <c r="H19" i="1" s="1"/>
  <c r="O19" i="1"/>
  <c r="P19" i="1"/>
  <c r="M19" i="1" s="1"/>
  <c r="J20" i="1"/>
  <c r="K20" i="1"/>
  <c r="H20" i="1" s="1"/>
  <c r="O20" i="1"/>
  <c r="P20" i="1"/>
  <c r="M20" i="1" s="1"/>
  <c r="G21" i="1"/>
  <c r="J21" i="1"/>
  <c r="K21" i="1" s="1"/>
  <c r="H21" i="1" s="1"/>
  <c r="O21" i="1"/>
  <c r="P21" i="1"/>
  <c r="M21" i="1" s="1"/>
  <c r="G22" i="1"/>
  <c r="J22" i="1"/>
  <c r="K22" i="1"/>
  <c r="H22" i="1" s="1"/>
  <c r="O22" i="1"/>
  <c r="P22" i="1"/>
  <c r="M22" i="1" s="1"/>
  <c r="G23" i="1"/>
  <c r="J23" i="1"/>
  <c r="K23" i="1"/>
  <c r="H23" i="1" s="1"/>
  <c r="O23" i="1"/>
  <c r="P23" i="1"/>
  <c r="M23" i="1" s="1"/>
  <c r="G24" i="1"/>
  <c r="J24" i="1"/>
  <c r="K24" i="1"/>
  <c r="H24" i="1" s="1"/>
  <c r="O24" i="1"/>
  <c r="P24" i="1"/>
  <c r="M24" i="1" s="1"/>
  <c r="G25" i="1"/>
  <c r="J25" i="1"/>
  <c r="K25" i="1" s="1"/>
  <c r="H25" i="1" s="1"/>
  <c r="O25" i="1"/>
  <c r="P25" i="1"/>
  <c r="M25" i="1" s="1"/>
  <c r="G26" i="1"/>
  <c r="J26" i="1"/>
  <c r="K26" i="1"/>
  <c r="H26" i="1" s="1"/>
  <c r="O26" i="1"/>
  <c r="P26" i="1"/>
  <c r="M26" i="1" s="1"/>
  <c r="G27" i="1"/>
  <c r="J27" i="1"/>
  <c r="K27" i="1"/>
  <c r="H27" i="1" s="1"/>
  <c r="O27" i="1"/>
  <c r="P27" i="1"/>
  <c r="M27" i="1" s="1"/>
  <c r="G28" i="1"/>
  <c r="J28" i="1"/>
  <c r="K28" i="1"/>
  <c r="H28" i="1" s="1"/>
  <c r="O28" i="1"/>
  <c r="P28" i="1"/>
  <c r="M28" i="1" s="1"/>
  <c r="J29" i="1"/>
  <c r="K29" i="1"/>
  <c r="H29" i="1" s="1"/>
  <c r="O29" i="1"/>
  <c r="P29" i="1"/>
  <c r="M29" i="1" s="1"/>
  <c r="G30" i="1"/>
  <c r="J30" i="1"/>
  <c r="K30" i="1" s="1"/>
  <c r="H30" i="1" s="1"/>
  <c r="O30" i="1"/>
  <c r="P30" i="1" s="1"/>
  <c r="M30" i="1" s="1"/>
  <c r="G31" i="1"/>
  <c r="J31" i="1"/>
  <c r="K31" i="1"/>
  <c r="H31" i="1" s="1"/>
  <c r="O31" i="1"/>
  <c r="P31" i="1"/>
  <c r="M31" i="1" s="1"/>
  <c r="G32" i="1"/>
  <c r="J32" i="1"/>
  <c r="K32" i="1" s="1"/>
  <c r="H32" i="1" s="1"/>
  <c r="O32" i="1"/>
  <c r="P32" i="1"/>
  <c r="M32" i="1" s="1"/>
  <c r="E12" i="1" l="1"/>
  <c r="E11" i="1"/>
  <c r="E10" i="1"/>
  <c r="E9" i="1"/>
  <c r="E8" i="1"/>
  <c r="E7" i="1"/>
  <c r="E6" i="1"/>
  <c r="E15" i="1"/>
  <c r="E14" i="1"/>
  <c r="E13" i="1"/>
  <c r="E18" i="1"/>
  <c r="E17" i="1"/>
  <c r="E16" i="1"/>
  <c r="E21" i="1"/>
  <c r="E20" i="1"/>
  <c r="E19" i="1"/>
  <c r="E24" i="1"/>
  <c r="E23" i="1"/>
  <c r="E22" i="1"/>
  <c r="E27" i="1"/>
  <c r="E26" i="1"/>
  <c r="E25" i="1"/>
  <c r="E30" i="1"/>
  <c r="E29" i="1"/>
  <c r="E28" i="1"/>
  <c r="E32" i="1" l="1"/>
  <c r="E31" i="1"/>
</calcChain>
</file>

<file path=xl/sharedStrings.xml><?xml version="1.0" encoding="utf-8"?>
<sst xmlns="http://schemas.openxmlformats.org/spreadsheetml/2006/main" count="53" uniqueCount="45">
  <si>
    <t>Ապրանքի</t>
  </si>
  <si>
    <t xml:space="preserve">անվանումը </t>
  </si>
  <si>
    <t>CPV</t>
  </si>
  <si>
    <t>Չ/հ</t>
  </si>
  <si>
    <t>Գնային առաջարկներ</t>
  </si>
  <si>
    <t>Միավորի գին` առանց ԱԱՀ</t>
  </si>
  <si>
    <t>Միավորի գին` ներառյալ ԱԱՀ</t>
  </si>
  <si>
    <t>Գումար` առանց ԱԱՀ</t>
  </si>
  <si>
    <t>ԱԱՀ</t>
  </si>
  <si>
    <t>Գումար ներառյալ ԱԱՀ</t>
  </si>
  <si>
    <t>Նախահաշվային</t>
  </si>
  <si>
    <t>Քանակ</t>
  </si>
  <si>
    <t>Միավորի գին</t>
  </si>
  <si>
    <t>Գումար</t>
  </si>
  <si>
    <t>«Սվետան» ՍՊԸ</t>
  </si>
  <si>
    <t>«ՄԵծ Ծիածան» ՍՊԸ</t>
  </si>
  <si>
    <t>պոլիէթիլենային տոպրակ բռնիչով/50-60լ/</t>
  </si>
  <si>
    <t>պոլիէթիլենային տոպրակ բռնիչով/70-100լ/</t>
  </si>
  <si>
    <t>Պոլիէթիլենային փաթեթներ (տոպրակ) փաթեթավորման համար (25-35  լիտր)</t>
  </si>
  <si>
    <t>Ձեռնոցներ հաստ ռետինե S</t>
  </si>
  <si>
    <t>Ձեռնոցներ հաստ ռետինե M</t>
  </si>
  <si>
    <t>Ձեռնոցներ հաստ ռետինե L</t>
  </si>
  <si>
    <t>Ձեռնոցներ հաստ ռետինե XL</t>
  </si>
  <si>
    <t>աշխատանքային խալաթ մեկանգամյա օգտագործման</t>
  </si>
  <si>
    <t>Ձեռքի խոշորացույց 80 տրամագծով /խոշորացումը 4 անգամ/</t>
  </si>
  <si>
    <t>Սպունգ</t>
  </si>
  <si>
    <t>Աղբի տոպրակ 30լ</t>
  </si>
  <si>
    <t>Ավել /տեղական/</t>
  </si>
  <si>
    <t>Հեղուկ օճառ 5լ</t>
  </si>
  <si>
    <t>Ժավել 1լ</t>
  </si>
  <si>
    <t>Լվացող մաքրող միջոց </t>
  </si>
  <si>
    <t>Լվացող մաքրող միջոց փոշի</t>
  </si>
  <si>
    <t>Լամինատե հատակ լվանալու հեղուկ</t>
  </si>
  <si>
    <t>Հատակ մաքրելու ձողափայտ</t>
  </si>
  <si>
    <t>Հատակի ջնջոց /գործվածք/ մեծ սպիտակ</t>
  </si>
  <si>
    <t>Սպունգ սպիրալով</t>
  </si>
  <si>
    <t>Ապակի մաքրելու հեղուկ</t>
  </si>
  <si>
    <t>Կահույք փայլեցնելու միջոց</t>
  </si>
  <si>
    <t>Զուգարանի թուղթ</t>
  </si>
  <si>
    <t xml:space="preserve">Պոլիէթ.տոպրակ բռնիչով 30լ </t>
  </si>
  <si>
    <t>Ապակի լվանալու գործիք՝ 2մ բռնակով</t>
  </si>
  <si>
    <t xml:space="preserve">Ձեռքի թղթե սրբիչ դիսպենսերի </t>
  </si>
  <si>
    <t>Օդի թարմացուցիչ</t>
  </si>
  <si>
    <t>19642100</t>
  </si>
  <si>
    <t>19642000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</si>
</sst>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A_M_D_-;\-* #,##0.00\ _A_M_D_-;_-* &quot;-&quot;??\ _A_M_D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name val="GHEA Grapalat"/>
      <family val="3"/>
    </font>
    <font>
      <sz val="10"/>
      <name val="GHEA Grapalat"/>
      <family val="3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64" fontId="2" fillId="2" borderId="1" xfId="1" applyFont="1" applyFill="1" applyBorder="1" applyAlignment="1">
      <alignment horizontal="center" vertical="center" wrapText="1"/>
    </xf>
    <xf numFmtId="164" fontId="6" fillId="2" borderId="7" xfId="1" applyFont="1" applyFill="1" applyBorder="1" applyAlignment="1">
      <alignment horizontal="center" vertical="center" wrapText="1"/>
    </xf>
    <xf numFmtId="164" fontId="6" fillId="2" borderId="5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164" fontId="2" fillId="3" borderId="7" xfId="1" applyFont="1" applyFill="1" applyBorder="1" applyAlignment="1">
      <alignment horizontal="center" vertical="center" wrapText="1"/>
    </xf>
    <xf numFmtId="164" fontId="2" fillId="3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164" fontId="2" fillId="3" borderId="5" xfId="1" applyFont="1" applyFill="1" applyBorder="1" applyAlignment="1">
      <alignment horizontal="center" vertical="center" wrapText="1"/>
    </xf>
    <xf numFmtId="164" fontId="2" fillId="3" borderId="1" xfId="1" applyFont="1" applyFill="1" applyBorder="1" applyAlignment="1">
      <alignment horizontal="center" vertical="center"/>
    </xf>
    <xf numFmtId="164" fontId="2" fillId="2" borderId="7" xfId="1" applyFont="1" applyFill="1" applyBorder="1" applyAlignment="1">
      <alignment horizontal="center" vertical="center" wrapText="1"/>
    </xf>
    <xf numFmtId="164" fontId="2" fillId="2" borderId="5" xfId="1" applyFont="1" applyFill="1" applyBorder="1" applyAlignment="1">
      <alignment horizontal="center" vertical="center" wrapText="1"/>
    </xf>
    <xf numFmtId="164" fontId="2" fillId="2" borderId="1" xfId="1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center" vertical="center"/>
    </xf>
    <xf numFmtId="164" fontId="3" fillId="0" borderId="2" xfId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164" fontId="3" fillId="0" borderId="0" xfId="0" applyNumberFormat="1" applyFont="1" applyFill="1" applyAlignment="1">
      <alignment horizontal="left" vertical="center"/>
    </xf>
    <xf numFmtId="164" fontId="6" fillId="3" borderId="7" xfId="1" applyFont="1" applyFill="1" applyBorder="1" applyAlignment="1">
      <alignment horizontal="center" vertical="center" wrapText="1"/>
    </xf>
    <xf numFmtId="164" fontId="6" fillId="3" borderId="5" xfId="1" applyFont="1" applyFill="1" applyBorder="1" applyAlignment="1">
      <alignment horizontal="center" vertical="center" wrapText="1"/>
    </xf>
    <xf numFmtId="164" fontId="3" fillId="3" borderId="2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tabSelected="1" zoomScale="85" zoomScaleNormal="85" workbookViewId="0">
      <pane xSplit="6" ySplit="5" topLeftCell="I6" activePane="bottomRight" state="frozen"/>
      <selection pane="topRight" activeCell="G1" sqref="G1"/>
      <selection pane="bottomLeft" activeCell="A6" sqref="A6"/>
      <selection pane="bottomRight" activeCell="Q1" sqref="Q1:Q1048576"/>
    </sheetView>
  </sheetViews>
  <sheetFormatPr defaultColWidth="9.140625" defaultRowHeight="16.5" x14ac:dyDescent="0.25"/>
  <cols>
    <col min="1" max="1" width="14.85546875" style="20" customWidth="1"/>
    <col min="2" max="2" width="16.7109375" style="20" customWidth="1"/>
    <col min="3" max="3" width="41.7109375" style="20" customWidth="1"/>
    <col min="4" max="4" width="16" style="20" customWidth="1"/>
    <col min="5" max="5" width="19.28515625" style="20" customWidth="1"/>
    <col min="6" max="6" width="23" style="20" customWidth="1"/>
    <col min="7" max="16" width="22.140625" style="20" customWidth="1"/>
    <col min="17" max="17" width="19.5703125" style="20" hidden="1" customWidth="1"/>
    <col min="18" max="16384" width="9.140625" style="20"/>
  </cols>
  <sheetData>
    <row r="1" spans="1:17" x14ac:dyDescent="0.25">
      <c r="A1" s="19"/>
    </row>
    <row r="2" spans="1:17" x14ac:dyDescent="0.25">
      <c r="A2" s="21" t="s">
        <v>4</v>
      </c>
      <c r="B2" s="21"/>
      <c r="C2" s="21"/>
      <c r="D2" s="21"/>
      <c r="E2" s="21"/>
      <c r="F2" s="21"/>
    </row>
    <row r="3" spans="1:17" ht="17.25" thickBot="1" x14ac:dyDescent="0.3"/>
    <row r="4" spans="1:17" x14ac:dyDescent="0.25">
      <c r="A4" s="33" t="s">
        <v>0</v>
      </c>
      <c r="B4" s="34"/>
      <c r="C4" s="35"/>
      <c r="D4" s="36" t="s">
        <v>10</v>
      </c>
      <c r="E4" s="34"/>
      <c r="F4" s="34"/>
      <c r="G4" s="30" t="s">
        <v>14</v>
      </c>
      <c r="H4" s="31"/>
      <c r="I4" s="31"/>
      <c r="J4" s="31"/>
      <c r="K4" s="32"/>
      <c r="L4" s="30" t="s">
        <v>15</v>
      </c>
      <c r="M4" s="31"/>
      <c r="N4" s="31"/>
      <c r="O4" s="31"/>
      <c r="P4" s="32"/>
    </row>
    <row r="5" spans="1:17" ht="26.25" customHeight="1" x14ac:dyDescent="0.25">
      <c r="A5" s="22" t="s">
        <v>3</v>
      </c>
      <c r="B5" s="23" t="s">
        <v>2</v>
      </c>
      <c r="C5" s="23" t="s">
        <v>1</v>
      </c>
      <c r="D5" s="23" t="s">
        <v>11</v>
      </c>
      <c r="E5" s="23" t="s">
        <v>12</v>
      </c>
      <c r="F5" s="24" t="s">
        <v>13</v>
      </c>
      <c r="G5" s="23" t="s">
        <v>5</v>
      </c>
      <c r="H5" s="23" t="s">
        <v>6</v>
      </c>
      <c r="I5" s="23" t="s">
        <v>7</v>
      </c>
      <c r="J5" s="23" t="s">
        <v>8</v>
      </c>
      <c r="K5" s="23" t="s">
        <v>9</v>
      </c>
      <c r="L5" s="23" t="s">
        <v>5</v>
      </c>
      <c r="M5" s="23" t="s">
        <v>6</v>
      </c>
      <c r="N5" s="23" t="s">
        <v>7</v>
      </c>
      <c r="O5" s="23" t="s">
        <v>8</v>
      </c>
      <c r="P5" s="23" t="s">
        <v>9</v>
      </c>
    </row>
    <row r="6" spans="1:17" s="25" customFormat="1" x14ac:dyDescent="0.25">
      <c r="A6" s="6">
        <v>1</v>
      </c>
      <c r="B6" s="7" t="s">
        <v>43</v>
      </c>
      <c r="C6" s="11" t="s">
        <v>16</v>
      </c>
      <c r="D6" s="8">
        <v>600</v>
      </c>
      <c r="E6" s="9">
        <f>F6/D6</f>
        <v>18</v>
      </c>
      <c r="F6" s="12">
        <v>10800</v>
      </c>
      <c r="G6" s="29">
        <f>+I6/$D6</f>
        <v>0</v>
      </c>
      <c r="H6" s="13">
        <f>+K6/$D6</f>
        <v>0</v>
      </c>
      <c r="I6" s="13"/>
      <c r="J6" s="13">
        <f>+I6*0.2</f>
        <v>0</v>
      </c>
      <c r="K6" s="13">
        <f>+J6+I6</f>
        <v>0</v>
      </c>
      <c r="L6" s="13">
        <f>+R6/$D6</f>
        <v>0</v>
      </c>
      <c r="M6" s="13">
        <f>+P6/$D6</f>
        <v>0</v>
      </c>
      <c r="N6" s="13"/>
      <c r="O6" s="13">
        <f>+N6*0.2</f>
        <v>0</v>
      </c>
      <c r="P6" s="13">
        <f>+O6+N6</f>
        <v>0</v>
      </c>
      <c r="Q6" s="26">
        <f>+SUM(I6,N6)</f>
        <v>0</v>
      </c>
    </row>
    <row r="7" spans="1:17" s="25" customFormat="1" x14ac:dyDescent="0.25">
      <c r="A7" s="6">
        <v>2</v>
      </c>
      <c r="B7" s="7" t="s">
        <v>43</v>
      </c>
      <c r="C7" s="11" t="s">
        <v>17</v>
      </c>
      <c r="D7" s="8">
        <v>500</v>
      </c>
      <c r="E7" s="9">
        <f t="shared" ref="E7:E8" si="0">F7/D7</f>
        <v>45</v>
      </c>
      <c r="F7" s="12">
        <v>22500</v>
      </c>
      <c r="G7" s="29">
        <f t="shared" ref="G7:G32" si="1">+I7/$D7</f>
        <v>0</v>
      </c>
      <c r="H7" s="13">
        <f t="shared" ref="H7:H8" si="2">+K7/$D7</f>
        <v>0</v>
      </c>
      <c r="I7" s="13"/>
      <c r="J7" s="13">
        <f t="shared" ref="J7:J8" si="3">+I7*0.2</f>
        <v>0</v>
      </c>
      <c r="K7" s="13">
        <f t="shared" ref="K7:K8" si="4">+J7+I7</f>
        <v>0</v>
      </c>
      <c r="L7" s="13">
        <f t="shared" ref="L7" si="5">+R7/$D7</f>
        <v>0</v>
      </c>
      <c r="M7" s="13">
        <f t="shared" ref="M7:M8" si="6">+P7/$D7</f>
        <v>0</v>
      </c>
      <c r="N7" s="13"/>
      <c r="O7" s="13">
        <f t="shared" ref="O7:O8" si="7">+N7*0.2</f>
        <v>0</v>
      </c>
      <c r="P7" s="13">
        <f t="shared" ref="P7:P8" si="8">+O7+N7</f>
        <v>0</v>
      </c>
      <c r="Q7" s="26">
        <f t="shared" ref="Q7:Q32" si="9">+SUM(I7,N7)</f>
        <v>0</v>
      </c>
    </row>
    <row r="8" spans="1:17" s="25" customFormat="1" ht="25.5" x14ac:dyDescent="0.25">
      <c r="A8" s="6">
        <v>3</v>
      </c>
      <c r="B8" s="7" t="s">
        <v>43</v>
      </c>
      <c r="C8" s="11" t="s">
        <v>18</v>
      </c>
      <c r="D8" s="27">
        <v>300</v>
      </c>
      <c r="E8" s="9">
        <f t="shared" si="0"/>
        <v>18</v>
      </c>
      <c r="F8" s="28">
        <v>5400</v>
      </c>
      <c r="G8" s="29">
        <f>+I8/$D8</f>
        <v>0</v>
      </c>
      <c r="H8" s="13">
        <f t="shared" si="2"/>
        <v>0</v>
      </c>
      <c r="I8" s="13"/>
      <c r="J8" s="13">
        <f t="shared" si="3"/>
        <v>0</v>
      </c>
      <c r="K8" s="13">
        <f t="shared" si="4"/>
        <v>0</v>
      </c>
      <c r="L8" s="13">
        <f>+R8/$D8</f>
        <v>0</v>
      </c>
      <c r="M8" s="13">
        <f t="shared" si="6"/>
        <v>0</v>
      </c>
      <c r="N8" s="13"/>
      <c r="O8" s="13">
        <f t="shared" si="7"/>
        <v>0</v>
      </c>
      <c r="P8" s="13">
        <f t="shared" si="8"/>
        <v>0</v>
      </c>
      <c r="Q8" s="26">
        <f t="shared" si="9"/>
        <v>0</v>
      </c>
    </row>
    <row r="9" spans="1:17" s="25" customFormat="1" x14ac:dyDescent="0.25">
      <c r="A9" s="1">
        <v>4</v>
      </c>
      <c r="B9" s="2">
        <v>18141100</v>
      </c>
      <c r="C9" s="10" t="s">
        <v>19</v>
      </c>
      <c r="D9" s="14">
        <v>3</v>
      </c>
      <c r="E9" s="3">
        <f>F9/D9</f>
        <v>250</v>
      </c>
      <c r="F9" s="15">
        <v>750</v>
      </c>
      <c r="G9" s="18"/>
      <c r="H9" s="17">
        <f>+K9/$D9</f>
        <v>0</v>
      </c>
      <c r="I9" s="17"/>
      <c r="J9" s="17">
        <f>+I9*0.2</f>
        <v>0</v>
      </c>
      <c r="K9" s="17">
        <f>+J9+I9</f>
        <v>0</v>
      </c>
      <c r="L9" s="16">
        <f>+M9/$D9</f>
        <v>83.333333333333329</v>
      </c>
      <c r="M9" s="16">
        <f>+P9/$D9</f>
        <v>250</v>
      </c>
      <c r="N9" s="16">
        <v>625</v>
      </c>
      <c r="O9" s="16">
        <f>+N9*0.2</f>
        <v>125</v>
      </c>
      <c r="P9" s="16">
        <f>+O9+N9</f>
        <v>750</v>
      </c>
      <c r="Q9" s="26">
        <f t="shared" si="9"/>
        <v>625</v>
      </c>
    </row>
    <row r="10" spans="1:17" s="25" customFormat="1" x14ac:dyDescent="0.25">
      <c r="A10" s="1">
        <v>5</v>
      </c>
      <c r="B10" s="2">
        <v>18141100</v>
      </c>
      <c r="C10" s="10" t="s">
        <v>20</v>
      </c>
      <c r="D10" s="14">
        <v>3</v>
      </c>
      <c r="E10" s="3">
        <f t="shared" ref="E10:E11" si="10">F10/D10</f>
        <v>250</v>
      </c>
      <c r="F10" s="15">
        <v>750</v>
      </c>
      <c r="G10" s="18"/>
      <c r="H10" s="17">
        <f t="shared" ref="H10:H11" si="11">+K10/$D10</f>
        <v>0</v>
      </c>
      <c r="I10" s="17"/>
      <c r="J10" s="17">
        <f t="shared" ref="J10:J11" si="12">+I10*0.2</f>
        <v>0</v>
      </c>
      <c r="K10" s="17">
        <f t="shared" ref="K10:K11" si="13">+J10+I10</f>
        <v>0</v>
      </c>
      <c r="L10" s="16">
        <f t="shared" ref="L10:L32" si="14">+M10/$D10</f>
        <v>83.333333333333329</v>
      </c>
      <c r="M10" s="16">
        <f t="shared" ref="M10:M11" si="15">+P10/$D10</f>
        <v>250</v>
      </c>
      <c r="N10" s="16">
        <v>625</v>
      </c>
      <c r="O10" s="16">
        <f t="shared" ref="O10:O11" si="16">+N10*0.2</f>
        <v>125</v>
      </c>
      <c r="P10" s="16">
        <f t="shared" ref="P10:P11" si="17">+O10+N10</f>
        <v>750</v>
      </c>
      <c r="Q10" s="26">
        <f t="shared" si="9"/>
        <v>625</v>
      </c>
    </row>
    <row r="11" spans="1:17" s="25" customFormat="1" x14ac:dyDescent="0.25">
      <c r="A11" s="1">
        <v>6</v>
      </c>
      <c r="B11" s="2">
        <v>18141100</v>
      </c>
      <c r="C11" s="10" t="s">
        <v>21</v>
      </c>
      <c r="D11" s="4">
        <v>25</v>
      </c>
      <c r="E11" s="3">
        <f t="shared" si="10"/>
        <v>250</v>
      </c>
      <c r="F11" s="5">
        <v>6250</v>
      </c>
      <c r="G11" s="18"/>
      <c r="H11" s="17">
        <f t="shared" si="11"/>
        <v>0</v>
      </c>
      <c r="I11" s="17"/>
      <c r="J11" s="17">
        <f t="shared" si="12"/>
        <v>0</v>
      </c>
      <c r="K11" s="17">
        <f t="shared" si="13"/>
        <v>0</v>
      </c>
      <c r="L11" s="16">
        <f t="shared" si="14"/>
        <v>8.0000064000000002</v>
      </c>
      <c r="M11" s="16">
        <f t="shared" si="15"/>
        <v>200.00015999999999</v>
      </c>
      <c r="N11" s="16">
        <v>4166.67</v>
      </c>
      <c r="O11" s="16">
        <f t="shared" si="16"/>
        <v>833.33400000000006</v>
      </c>
      <c r="P11" s="16">
        <f t="shared" si="17"/>
        <v>5000.0039999999999</v>
      </c>
      <c r="Q11" s="26">
        <f t="shared" si="9"/>
        <v>4166.67</v>
      </c>
    </row>
    <row r="12" spans="1:17" s="25" customFormat="1" x14ac:dyDescent="0.25">
      <c r="A12" s="1">
        <v>7</v>
      </c>
      <c r="B12" s="2">
        <v>18141100</v>
      </c>
      <c r="C12" s="10" t="s">
        <v>22</v>
      </c>
      <c r="D12" s="14">
        <v>25</v>
      </c>
      <c r="E12" s="3">
        <f>F12/D12</f>
        <v>250</v>
      </c>
      <c r="F12" s="15">
        <v>6250</v>
      </c>
      <c r="G12" s="18"/>
      <c r="H12" s="17">
        <f>+K12/$D12</f>
        <v>0</v>
      </c>
      <c r="I12" s="17"/>
      <c r="J12" s="17">
        <f>+I12*0.2</f>
        <v>0</v>
      </c>
      <c r="K12" s="17">
        <f>+J12+I12</f>
        <v>0</v>
      </c>
      <c r="L12" s="16">
        <f t="shared" si="14"/>
        <v>8.0000064000000002</v>
      </c>
      <c r="M12" s="16">
        <f>+P12/$D12</f>
        <v>200.00015999999999</v>
      </c>
      <c r="N12" s="16">
        <v>4166.67</v>
      </c>
      <c r="O12" s="16">
        <f>+N12*0.2</f>
        <v>833.33400000000006</v>
      </c>
      <c r="P12" s="16">
        <f>+O12+N12</f>
        <v>5000.0039999999999</v>
      </c>
      <c r="Q12" s="26">
        <f t="shared" si="9"/>
        <v>4166.67</v>
      </c>
    </row>
    <row r="13" spans="1:17" s="25" customFormat="1" ht="25.5" x14ac:dyDescent="0.25">
      <c r="A13" s="6">
        <v>8</v>
      </c>
      <c r="B13" s="7">
        <v>33141212</v>
      </c>
      <c r="C13" s="11" t="s">
        <v>23</v>
      </c>
      <c r="D13" s="8">
        <v>100</v>
      </c>
      <c r="E13" s="9">
        <f>F13/D13</f>
        <v>200</v>
      </c>
      <c r="F13" s="12">
        <v>20000</v>
      </c>
      <c r="G13" s="29">
        <f>+I13/$D13</f>
        <v>0</v>
      </c>
      <c r="H13" s="13">
        <f>+K13/$D13</f>
        <v>0</v>
      </c>
      <c r="I13" s="13"/>
      <c r="J13" s="13">
        <f>+I13*0.2</f>
        <v>0</v>
      </c>
      <c r="K13" s="13">
        <f>+J13+I13</f>
        <v>0</v>
      </c>
      <c r="L13" s="13">
        <f t="shared" si="14"/>
        <v>0</v>
      </c>
      <c r="M13" s="13">
        <f>+P13/$D13</f>
        <v>0</v>
      </c>
      <c r="N13" s="13"/>
      <c r="O13" s="13">
        <f>+N13*0.2</f>
        <v>0</v>
      </c>
      <c r="P13" s="13">
        <f>+O13+N13</f>
        <v>0</v>
      </c>
      <c r="Q13" s="26">
        <f t="shared" si="9"/>
        <v>0</v>
      </c>
    </row>
    <row r="14" spans="1:17" s="25" customFormat="1" ht="25.5" x14ac:dyDescent="0.25">
      <c r="A14" s="6">
        <v>9</v>
      </c>
      <c r="B14" s="7">
        <v>39292530</v>
      </c>
      <c r="C14" s="11" t="s">
        <v>24</v>
      </c>
      <c r="D14" s="8">
        <v>3</v>
      </c>
      <c r="E14" s="9">
        <f t="shared" ref="E14:E15" si="18">F14/D14</f>
        <v>800</v>
      </c>
      <c r="F14" s="12">
        <v>2400</v>
      </c>
      <c r="G14" s="29">
        <f>+I14/$D14</f>
        <v>0</v>
      </c>
      <c r="H14" s="13">
        <f t="shared" ref="H14:H15" si="19">+K14/$D14</f>
        <v>0</v>
      </c>
      <c r="I14" s="13"/>
      <c r="J14" s="13">
        <f t="shared" ref="J14:J15" si="20">+I14*0.2</f>
        <v>0</v>
      </c>
      <c r="K14" s="13">
        <f t="shared" ref="K14:K15" si="21">+J14+I14</f>
        <v>0</v>
      </c>
      <c r="L14" s="13">
        <f t="shared" si="14"/>
        <v>0</v>
      </c>
      <c r="M14" s="13">
        <f t="shared" ref="M14:M15" si="22">+P14/$D14</f>
        <v>0</v>
      </c>
      <c r="N14" s="13"/>
      <c r="O14" s="13">
        <f t="shared" ref="O14:O15" si="23">+N14*0.2</f>
        <v>0</v>
      </c>
      <c r="P14" s="13">
        <f t="shared" ref="P14:P15" si="24">+O14+N14</f>
        <v>0</v>
      </c>
      <c r="Q14" s="26">
        <f t="shared" si="9"/>
        <v>0</v>
      </c>
    </row>
    <row r="15" spans="1:17" s="25" customFormat="1" x14ac:dyDescent="0.25">
      <c r="A15" s="6">
        <v>10</v>
      </c>
      <c r="B15" s="7">
        <v>39221490</v>
      </c>
      <c r="C15" s="11" t="s">
        <v>25</v>
      </c>
      <c r="D15" s="27">
        <v>15</v>
      </c>
      <c r="E15" s="9">
        <f t="shared" si="18"/>
        <v>50</v>
      </c>
      <c r="F15" s="28">
        <v>750</v>
      </c>
      <c r="G15" s="29">
        <f>+I15/$D15</f>
        <v>0</v>
      </c>
      <c r="H15" s="13">
        <f t="shared" si="19"/>
        <v>0</v>
      </c>
      <c r="I15" s="13"/>
      <c r="J15" s="13">
        <f t="shared" si="20"/>
        <v>0</v>
      </c>
      <c r="K15" s="13">
        <f t="shared" si="21"/>
        <v>0</v>
      </c>
      <c r="L15" s="13">
        <f t="shared" si="14"/>
        <v>0</v>
      </c>
      <c r="M15" s="13">
        <f t="shared" si="22"/>
        <v>0</v>
      </c>
      <c r="N15" s="13"/>
      <c r="O15" s="13">
        <f t="shared" si="23"/>
        <v>0</v>
      </c>
      <c r="P15" s="13">
        <f t="shared" si="24"/>
        <v>0</v>
      </c>
      <c r="Q15" s="26">
        <f t="shared" si="9"/>
        <v>0</v>
      </c>
    </row>
    <row r="16" spans="1:17" s="25" customFormat="1" x14ac:dyDescent="0.25">
      <c r="A16" s="1">
        <v>11</v>
      </c>
      <c r="B16" s="2" t="s">
        <v>44</v>
      </c>
      <c r="C16" s="10" t="s">
        <v>26</v>
      </c>
      <c r="D16" s="14">
        <v>30</v>
      </c>
      <c r="E16" s="3">
        <f>F16/D16</f>
        <v>5333.333333333333</v>
      </c>
      <c r="F16" s="15">
        <v>160000</v>
      </c>
      <c r="G16" s="17">
        <f>+H16/$D16</f>
        <v>212</v>
      </c>
      <c r="H16" s="17">
        <f>+K16/$D16</f>
        <v>6360</v>
      </c>
      <c r="I16" s="17">
        <v>159000</v>
      </c>
      <c r="J16" s="17">
        <f>+I16*0.2</f>
        <v>31800</v>
      </c>
      <c r="K16" s="17">
        <f>+J16+I16</f>
        <v>190800</v>
      </c>
      <c r="L16" s="16">
        <f t="shared" si="14"/>
        <v>33.333333333333336</v>
      </c>
      <c r="M16" s="16">
        <f>+P16/$D16</f>
        <v>1000</v>
      </c>
      <c r="N16" s="16">
        <v>25000</v>
      </c>
      <c r="O16" s="16">
        <f>+N16*0.2</f>
        <v>5000</v>
      </c>
      <c r="P16" s="16">
        <f>+O16+N16</f>
        <v>30000</v>
      </c>
      <c r="Q16" s="26">
        <f t="shared" si="9"/>
        <v>184000</v>
      </c>
    </row>
    <row r="17" spans="1:17" s="25" customFormat="1" x14ac:dyDescent="0.25">
      <c r="A17" s="1">
        <v>12</v>
      </c>
      <c r="B17" s="2">
        <v>39836000</v>
      </c>
      <c r="C17" s="10" t="s">
        <v>27</v>
      </c>
      <c r="D17" s="14">
        <v>22</v>
      </c>
      <c r="E17" s="3">
        <f t="shared" ref="E17:E18" si="25">F17/D17</f>
        <v>1000</v>
      </c>
      <c r="F17" s="15">
        <v>22000</v>
      </c>
      <c r="G17" s="18">
        <f t="shared" si="1"/>
        <v>0</v>
      </c>
      <c r="H17" s="17">
        <f t="shared" ref="H17:H18" si="26">+K17/$D17</f>
        <v>0</v>
      </c>
      <c r="I17" s="17"/>
      <c r="J17" s="17">
        <f t="shared" ref="J17:J18" si="27">+I17*0.2</f>
        <v>0</v>
      </c>
      <c r="K17" s="17">
        <f t="shared" ref="K17:K18" si="28">+J17+I17</f>
        <v>0</v>
      </c>
      <c r="L17" s="16">
        <f t="shared" si="14"/>
        <v>42.727264462809927</v>
      </c>
      <c r="M17" s="16">
        <f t="shared" ref="M17:M18" si="29">+P17/$D17</f>
        <v>939.99981818181834</v>
      </c>
      <c r="N17" s="16">
        <v>17233.330000000002</v>
      </c>
      <c r="O17" s="16">
        <f t="shared" ref="O17:O18" si="30">+N17*0.2</f>
        <v>3446.6660000000006</v>
      </c>
      <c r="P17" s="16">
        <f t="shared" ref="P17:P18" si="31">+O17+N17</f>
        <v>20679.996000000003</v>
      </c>
      <c r="Q17" s="26">
        <f t="shared" si="9"/>
        <v>17233.330000000002</v>
      </c>
    </row>
    <row r="18" spans="1:17" s="25" customFormat="1" x14ac:dyDescent="0.25">
      <c r="A18" s="1">
        <v>13</v>
      </c>
      <c r="B18" s="2">
        <v>39831245</v>
      </c>
      <c r="C18" s="10" t="s">
        <v>28</v>
      </c>
      <c r="D18" s="4">
        <v>45</v>
      </c>
      <c r="E18" s="3">
        <f t="shared" si="25"/>
        <v>1000</v>
      </c>
      <c r="F18" s="5">
        <v>45000</v>
      </c>
      <c r="G18" s="18">
        <f t="shared" si="1"/>
        <v>0</v>
      </c>
      <c r="H18" s="17">
        <f t="shared" si="26"/>
        <v>0</v>
      </c>
      <c r="I18" s="17"/>
      <c r="J18" s="17">
        <f t="shared" si="27"/>
        <v>0</v>
      </c>
      <c r="K18" s="17">
        <f t="shared" si="28"/>
        <v>0</v>
      </c>
      <c r="L18" s="16">
        <f t="shared" si="14"/>
        <v>22.2</v>
      </c>
      <c r="M18" s="16">
        <f t="shared" si="29"/>
        <v>999</v>
      </c>
      <c r="N18" s="16">
        <v>37462.5</v>
      </c>
      <c r="O18" s="16">
        <f t="shared" si="30"/>
        <v>7492.5</v>
      </c>
      <c r="P18" s="16">
        <f t="shared" si="31"/>
        <v>44955</v>
      </c>
      <c r="Q18" s="26">
        <f t="shared" si="9"/>
        <v>37462.5</v>
      </c>
    </row>
    <row r="19" spans="1:17" s="25" customFormat="1" x14ac:dyDescent="0.25">
      <c r="A19" s="1">
        <v>14</v>
      </c>
      <c r="B19" s="2">
        <v>39831247</v>
      </c>
      <c r="C19" s="10" t="s">
        <v>29</v>
      </c>
      <c r="D19" s="14">
        <v>70</v>
      </c>
      <c r="E19" s="3">
        <f>F19/D19</f>
        <v>230</v>
      </c>
      <c r="F19" s="15">
        <v>16100</v>
      </c>
      <c r="G19" s="18">
        <f t="shared" si="1"/>
        <v>0</v>
      </c>
      <c r="H19" s="17">
        <f>+K19/$D19</f>
        <v>0</v>
      </c>
      <c r="I19" s="17"/>
      <c r="J19" s="17">
        <f>+I19*0.2</f>
        <v>0</v>
      </c>
      <c r="K19" s="17">
        <f>+J19+I19</f>
        <v>0</v>
      </c>
      <c r="L19" s="16">
        <f t="shared" si="14"/>
        <v>3.1285714285714286</v>
      </c>
      <c r="M19" s="16">
        <f>+P19/$D19</f>
        <v>219</v>
      </c>
      <c r="N19" s="16">
        <v>12775</v>
      </c>
      <c r="O19" s="16">
        <f>+N19*0.2</f>
        <v>2555</v>
      </c>
      <c r="P19" s="16">
        <f>+O19+N19</f>
        <v>15330</v>
      </c>
      <c r="Q19" s="26">
        <f t="shared" si="9"/>
        <v>12775</v>
      </c>
    </row>
    <row r="20" spans="1:17" s="25" customFormat="1" x14ac:dyDescent="0.25">
      <c r="A20" s="6">
        <v>15</v>
      </c>
      <c r="B20" s="7">
        <v>39831276</v>
      </c>
      <c r="C20" s="11" t="s">
        <v>30</v>
      </c>
      <c r="D20" s="8">
        <v>24</v>
      </c>
      <c r="E20" s="9">
        <f t="shared" ref="E20:E21" si="32">F20/D20</f>
        <v>470</v>
      </c>
      <c r="F20" s="12">
        <v>11280</v>
      </c>
      <c r="G20" s="29">
        <f>+I20/$D20</f>
        <v>0</v>
      </c>
      <c r="H20" s="13">
        <f t="shared" ref="H20:H21" si="33">+K20/$D20</f>
        <v>0</v>
      </c>
      <c r="I20" s="13"/>
      <c r="J20" s="13">
        <f t="shared" ref="J20:J21" si="34">+I20*0.2</f>
        <v>0</v>
      </c>
      <c r="K20" s="13">
        <f t="shared" ref="K20:K21" si="35">+J20+I20</f>
        <v>0</v>
      </c>
      <c r="L20" s="13">
        <f t="shared" si="14"/>
        <v>0</v>
      </c>
      <c r="M20" s="13">
        <f t="shared" ref="M20:M21" si="36">+P20/$D20</f>
        <v>0</v>
      </c>
      <c r="N20" s="13"/>
      <c r="O20" s="13">
        <f t="shared" ref="O20:O21" si="37">+N20*0.2</f>
        <v>0</v>
      </c>
      <c r="P20" s="13">
        <f t="shared" ref="P20:P21" si="38">+O20+N20</f>
        <v>0</v>
      </c>
      <c r="Q20" s="26">
        <f t="shared" si="9"/>
        <v>0</v>
      </c>
    </row>
    <row r="21" spans="1:17" s="25" customFormat="1" x14ac:dyDescent="0.25">
      <c r="A21" s="6">
        <v>16</v>
      </c>
      <c r="B21" s="7">
        <v>39831276</v>
      </c>
      <c r="C21" s="11" t="s">
        <v>31</v>
      </c>
      <c r="D21" s="27">
        <v>60</v>
      </c>
      <c r="E21" s="9">
        <f t="shared" si="32"/>
        <v>280</v>
      </c>
      <c r="F21" s="28">
        <v>16800</v>
      </c>
      <c r="G21" s="29">
        <f t="shared" si="1"/>
        <v>0</v>
      </c>
      <c r="H21" s="13">
        <f t="shared" si="33"/>
        <v>0</v>
      </c>
      <c r="I21" s="13"/>
      <c r="J21" s="13">
        <f t="shared" si="34"/>
        <v>0</v>
      </c>
      <c r="K21" s="13">
        <f t="shared" si="35"/>
        <v>0</v>
      </c>
      <c r="L21" s="13">
        <f t="shared" si="14"/>
        <v>0</v>
      </c>
      <c r="M21" s="13">
        <f t="shared" si="36"/>
        <v>0</v>
      </c>
      <c r="N21" s="13"/>
      <c r="O21" s="13">
        <f t="shared" si="37"/>
        <v>0</v>
      </c>
      <c r="P21" s="13">
        <f t="shared" si="38"/>
        <v>0</v>
      </c>
      <c r="Q21" s="26">
        <f t="shared" si="9"/>
        <v>0</v>
      </c>
    </row>
    <row r="22" spans="1:17" s="25" customFormat="1" x14ac:dyDescent="0.25">
      <c r="A22" s="6">
        <v>17</v>
      </c>
      <c r="B22" s="7">
        <v>39831273</v>
      </c>
      <c r="C22" s="11" t="s">
        <v>32</v>
      </c>
      <c r="D22" s="8">
        <v>6</v>
      </c>
      <c r="E22" s="9">
        <f>F22/D22</f>
        <v>720</v>
      </c>
      <c r="F22" s="12">
        <v>4320</v>
      </c>
      <c r="G22" s="29">
        <f t="shared" si="1"/>
        <v>0</v>
      </c>
      <c r="H22" s="13">
        <f>+K22/$D22</f>
        <v>0</v>
      </c>
      <c r="I22" s="13"/>
      <c r="J22" s="13">
        <f>+I22*0.2</f>
        <v>0</v>
      </c>
      <c r="K22" s="13">
        <f>+J22+I22</f>
        <v>0</v>
      </c>
      <c r="L22" s="13">
        <f t="shared" si="14"/>
        <v>0</v>
      </c>
      <c r="M22" s="13">
        <f>+P22/$D22</f>
        <v>0</v>
      </c>
      <c r="N22" s="13"/>
      <c r="O22" s="13">
        <f>+N22*0.2</f>
        <v>0</v>
      </c>
      <c r="P22" s="13">
        <f>+O22+N22</f>
        <v>0</v>
      </c>
      <c r="Q22" s="26">
        <f t="shared" si="9"/>
        <v>0</v>
      </c>
    </row>
    <row r="23" spans="1:17" s="25" customFormat="1" x14ac:dyDescent="0.25">
      <c r="A23" s="1">
        <v>18</v>
      </c>
      <c r="B23" s="2">
        <v>39835000</v>
      </c>
      <c r="C23" s="10" t="s">
        <v>33</v>
      </c>
      <c r="D23" s="14">
        <v>8</v>
      </c>
      <c r="E23" s="3">
        <f t="shared" ref="E23:E24" si="39">F23/D23</f>
        <v>2000</v>
      </c>
      <c r="F23" s="15">
        <v>16000</v>
      </c>
      <c r="G23" s="18">
        <f t="shared" si="1"/>
        <v>0</v>
      </c>
      <c r="H23" s="17">
        <f t="shared" ref="H23:H24" si="40">+K23/$D23</f>
        <v>0</v>
      </c>
      <c r="I23" s="17"/>
      <c r="J23" s="17">
        <f t="shared" ref="J23:J24" si="41">+I23*0.2</f>
        <v>0</v>
      </c>
      <c r="K23" s="17">
        <f t="shared" ref="K23:K24" si="42">+J23+I23</f>
        <v>0</v>
      </c>
      <c r="L23" s="16">
        <f t="shared" si="14"/>
        <v>162.50006250000001</v>
      </c>
      <c r="M23" s="16">
        <f t="shared" ref="M23:M24" si="43">+P23/$D23</f>
        <v>1300.0005000000001</v>
      </c>
      <c r="N23" s="16">
        <v>8666.67</v>
      </c>
      <c r="O23" s="16">
        <f t="shared" ref="O23:O24" si="44">+N23*0.2</f>
        <v>1733.3340000000001</v>
      </c>
      <c r="P23" s="16">
        <f t="shared" ref="P23:P24" si="45">+O23+N23</f>
        <v>10400.004000000001</v>
      </c>
      <c r="Q23" s="26">
        <f t="shared" si="9"/>
        <v>8666.67</v>
      </c>
    </row>
    <row r="24" spans="1:17" s="25" customFormat="1" x14ac:dyDescent="0.25">
      <c r="A24" s="6">
        <v>19</v>
      </c>
      <c r="B24" s="7">
        <v>39831283</v>
      </c>
      <c r="C24" s="11" t="s">
        <v>34</v>
      </c>
      <c r="D24" s="27">
        <v>20</v>
      </c>
      <c r="E24" s="9">
        <f t="shared" si="39"/>
        <v>500</v>
      </c>
      <c r="F24" s="28">
        <v>10000</v>
      </c>
      <c r="G24" s="29">
        <f t="shared" si="1"/>
        <v>0</v>
      </c>
      <c r="H24" s="13">
        <f t="shared" si="40"/>
        <v>0</v>
      </c>
      <c r="I24" s="13"/>
      <c r="J24" s="13">
        <f t="shared" si="41"/>
        <v>0</v>
      </c>
      <c r="K24" s="13">
        <f t="shared" si="42"/>
        <v>0</v>
      </c>
      <c r="L24" s="13">
        <f t="shared" si="14"/>
        <v>0</v>
      </c>
      <c r="M24" s="13">
        <f t="shared" si="43"/>
        <v>0</v>
      </c>
      <c r="N24" s="13"/>
      <c r="O24" s="13">
        <f t="shared" si="44"/>
        <v>0</v>
      </c>
      <c r="P24" s="13">
        <f t="shared" si="45"/>
        <v>0</v>
      </c>
      <c r="Q24" s="26">
        <f t="shared" si="9"/>
        <v>0</v>
      </c>
    </row>
    <row r="25" spans="1:17" s="25" customFormat="1" x14ac:dyDescent="0.25">
      <c r="A25" s="1">
        <v>20</v>
      </c>
      <c r="B25" s="2">
        <v>39221490</v>
      </c>
      <c r="C25" s="10" t="s">
        <v>35</v>
      </c>
      <c r="D25" s="14">
        <v>24</v>
      </c>
      <c r="E25" s="3">
        <f>F25/D25</f>
        <v>250</v>
      </c>
      <c r="F25" s="15">
        <v>6000</v>
      </c>
      <c r="G25" s="18">
        <f t="shared" si="1"/>
        <v>0</v>
      </c>
      <c r="H25" s="17">
        <f>+K25/$D25</f>
        <v>0</v>
      </c>
      <c r="I25" s="17"/>
      <c r="J25" s="17">
        <f>+I25*0.2</f>
        <v>0</v>
      </c>
      <c r="K25" s="17">
        <f>+J25+I25</f>
        <v>0</v>
      </c>
      <c r="L25" s="16">
        <f t="shared" si="14"/>
        <v>7.708333333333333</v>
      </c>
      <c r="M25" s="16">
        <f>+P25/$D25</f>
        <v>185</v>
      </c>
      <c r="N25" s="16">
        <v>3700</v>
      </c>
      <c r="O25" s="16">
        <f>+N25*0.2</f>
        <v>740</v>
      </c>
      <c r="P25" s="16">
        <f>+O25+N25</f>
        <v>4440</v>
      </c>
      <c r="Q25" s="26">
        <f t="shared" si="9"/>
        <v>3700</v>
      </c>
    </row>
    <row r="26" spans="1:17" s="25" customFormat="1" x14ac:dyDescent="0.25">
      <c r="A26" s="1">
        <v>21</v>
      </c>
      <c r="B26" s="2">
        <v>39831280</v>
      </c>
      <c r="C26" s="10" t="s">
        <v>36</v>
      </c>
      <c r="D26" s="14">
        <v>12</v>
      </c>
      <c r="E26" s="3">
        <f t="shared" ref="E26:E27" si="46">F26/D26</f>
        <v>500</v>
      </c>
      <c r="F26" s="15">
        <v>6000</v>
      </c>
      <c r="G26" s="18">
        <f t="shared" si="1"/>
        <v>0</v>
      </c>
      <c r="H26" s="17">
        <f t="shared" ref="H26:H27" si="47">+K26/$D26</f>
        <v>0</v>
      </c>
      <c r="I26" s="17"/>
      <c r="J26" s="17">
        <f t="shared" ref="J26:J27" si="48">+I26*0.2</f>
        <v>0</v>
      </c>
      <c r="K26" s="17">
        <f t="shared" ref="K26:K27" si="49">+J26+I26</f>
        <v>0</v>
      </c>
      <c r="L26" s="16">
        <f t="shared" si="14"/>
        <v>29.166666666666668</v>
      </c>
      <c r="M26" s="16">
        <f t="shared" ref="M26:M27" si="50">+P26/$D26</f>
        <v>350</v>
      </c>
      <c r="N26" s="16">
        <v>3500</v>
      </c>
      <c r="O26" s="16">
        <f t="shared" ref="O26:O27" si="51">+N26*0.2</f>
        <v>700</v>
      </c>
      <c r="P26" s="16">
        <f t="shared" ref="P26:P27" si="52">+O26+N26</f>
        <v>4200</v>
      </c>
      <c r="Q26" s="26">
        <f t="shared" si="9"/>
        <v>3500</v>
      </c>
    </row>
    <row r="27" spans="1:17" s="25" customFormat="1" x14ac:dyDescent="0.25">
      <c r="A27" s="6">
        <v>22</v>
      </c>
      <c r="B27" s="7">
        <v>39812410</v>
      </c>
      <c r="C27" s="11" t="s">
        <v>37</v>
      </c>
      <c r="D27" s="27">
        <v>5</v>
      </c>
      <c r="E27" s="9">
        <f t="shared" si="46"/>
        <v>500</v>
      </c>
      <c r="F27" s="28">
        <v>2500</v>
      </c>
      <c r="G27" s="29">
        <f t="shared" si="1"/>
        <v>0</v>
      </c>
      <c r="H27" s="13">
        <f t="shared" si="47"/>
        <v>0</v>
      </c>
      <c r="I27" s="13"/>
      <c r="J27" s="13">
        <f t="shared" si="48"/>
        <v>0</v>
      </c>
      <c r="K27" s="13">
        <f t="shared" si="49"/>
        <v>0</v>
      </c>
      <c r="L27" s="13">
        <f t="shared" si="14"/>
        <v>0</v>
      </c>
      <c r="M27" s="13">
        <f t="shared" si="50"/>
        <v>0</v>
      </c>
      <c r="N27" s="13"/>
      <c r="O27" s="13">
        <f t="shared" si="51"/>
        <v>0</v>
      </c>
      <c r="P27" s="13">
        <f t="shared" si="52"/>
        <v>0</v>
      </c>
      <c r="Q27" s="26">
        <f t="shared" si="9"/>
        <v>0</v>
      </c>
    </row>
    <row r="28" spans="1:17" s="25" customFormat="1" x14ac:dyDescent="0.25">
      <c r="A28" s="6">
        <v>23</v>
      </c>
      <c r="B28" s="7">
        <v>33761000</v>
      </c>
      <c r="C28" s="11" t="s">
        <v>38</v>
      </c>
      <c r="D28" s="8">
        <v>500</v>
      </c>
      <c r="E28" s="9">
        <f>F28/D28</f>
        <v>148</v>
      </c>
      <c r="F28" s="12">
        <v>74000</v>
      </c>
      <c r="G28" s="29">
        <f t="shared" si="1"/>
        <v>0</v>
      </c>
      <c r="H28" s="13">
        <f>+K28/$D28</f>
        <v>0</v>
      </c>
      <c r="I28" s="13"/>
      <c r="J28" s="13">
        <f>+I28*0.2</f>
        <v>0</v>
      </c>
      <c r="K28" s="13">
        <f>+J28+I28</f>
        <v>0</v>
      </c>
      <c r="L28" s="13">
        <f t="shared" si="14"/>
        <v>0</v>
      </c>
      <c r="M28" s="13">
        <f>+P28/$D28</f>
        <v>0</v>
      </c>
      <c r="N28" s="13"/>
      <c r="O28" s="13">
        <f>+N28*0.2</f>
        <v>0</v>
      </c>
      <c r="P28" s="13">
        <f>+O28+N28</f>
        <v>0</v>
      </c>
      <c r="Q28" s="26">
        <f t="shared" si="9"/>
        <v>0</v>
      </c>
    </row>
    <row r="29" spans="1:17" s="25" customFormat="1" x14ac:dyDescent="0.25">
      <c r="A29" s="1">
        <v>24</v>
      </c>
      <c r="B29" s="2" t="s">
        <v>43</v>
      </c>
      <c r="C29" s="10" t="s">
        <v>39</v>
      </c>
      <c r="D29" s="14">
        <v>500</v>
      </c>
      <c r="E29" s="3">
        <f t="shared" ref="E29:E30" si="53">F29/D29</f>
        <v>300</v>
      </c>
      <c r="F29" s="15">
        <v>150000</v>
      </c>
      <c r="G29" s="17">
        <f>+H29/$D29</f>
        <v>0.71520000000000006</v>
      </c>
      <c r="H29" s="17">
        <f t="shared" ref="H29:H30" si="54">+K29/$D29</f>
        <v>357.6</v>
      </c>
      <c r="I29" s="17">
        <v>149000</v>
      </c>
      <c r="J29" s="17">
        <f t="shared" ref="J29:J30" si="55">+I29*0.2</f>
        <v>29800</v>
      </c>
      <c r="K29" s="17">
        <f t="shared" ref="K29:K30" si="56">+J29+I29</f>
        <v>178800</v>
      </c>
      <c r="L29" s="16">
        <f t="shared" si="14"/>
        <v>0.55001438400000002</v>
      </c>
      <c r="M29" s="16">
        <f t="shared" ref="M29:M30" si="57">+P29/$D29</f>
        <v>275.00719200000003</v>
      </c>
      <c r="N29" s="16">
        <v>114586.33</v>
      </c>
      <c r="O29" s="16">
        <f t="shared" ref="O29:O30" si="58">+N29*0.2</f>
        <v>22917.266000000003</v>
      </c>
      <c r="P29" s="16">
        <f t="shared" ref="P29:P30" si="59">+O29+N29</f>
        <v>137503.59600000002</v>
      </c>
      <c r="Q29" s="26">
        <f t="shared" si="9"/>
        <v>263586.33</v>
      </c>
    </row>
    <row r="30" spans="1:17" s="25" customFormat="1" x14ac:dyDescent="0.25">
      <c r="A30" s="6">
        <v>25</v>
      </c>
      <c r="B30" s="7">
        <v>39551100</v>
      </c>
      <c r="C30" s="11" t="s">
        <v>40</v>
      </c>
      <c r="D30" s="27">
        <v>2</v>
      </c>
      <c r="E30" s="9">
        <f t="shared" si="53"/>
        <v>1900</v>
      </c>
      <c r="F30" s="28">
        <v>3800</v>
      </c>
      <c r="G30" s="29">
        <f t="shared" si="1"/>
        <v>0</v>
      </c>
      <c r="H30" s="13">
        <f t="shared" si="54"/>
        <v>0</v>
      </c>
      <c r="I30" s="13"/>
      <c r="J30" s="13">
        <f t="shared" si="55"/>
        <v>0</v>
      </c>
      <c r="K30" s="13">
        <f t="shared" si="56"/>
        <v>0</v>
      </c>
      <c r="L30" s="13">
        <f t="shared" si="14"/>
        <v>0</v>
      </c>
      <c r="M30" s="13">
        <f t="shared" si="57"/>
        <v>0</v>
      </c>
      <c r="N30" s="13"/>
      <c r="O30" s="13">
        <f t="shared" si="58"/>
        <v>0</v>
      </c>
      <c r="P30" s="13">
        <f t="shared" si="59"/>
        <v>0</v>
      </c>
      <c r="Q30" s="26">
        <f t="shared" si="9"/>
        <v>0</v>
      </c>
    </row>
    <row r="31" spans="1:17" s="25" customFormat="1" x14ac:dyDescent="0.25">
      <c r="A31" s="1">
        <v>26</v>
      </c>
      <c r="B31" s="2">
        <v>39835000</v>
      </c>
      <c r="C31" s="10" t="s">
        <v>41</v>
      </c>
      <c r="D31" s="14">
        <v>600</v>
      </c>
      <c r="E31" s="3">
        <f>F31/D31</f>
        <v>1080</v>
      </c>
      <c r="F31" s="15">
        <v>648000</v>
      </c>
      <c r="G31" s="18">
        <f t="shared" si="1"/>
        <v>0</v>
      </c>
      <c r="H31" s="17">
        <f>+K31/$D31</f>
        <v>0</v>
      </c>
      <c r="I31" s="17"/>
      <c r="J31" s="17">
        <f>+I31*0.2</f>
        <v>0</v>
      </c>
      <c r="K31" s="17">
        <f>+J31+I31</f>
        <v>0</v>
      </c>
      <c r="L31" s="16">
        <f t="shared" si="14"/>
        <v>1.1000000000000001</v>
      </c>
      <c r="M31" s="16">
        <f>+P31/$D31</f>
        <v>660</v>
      </c>
      <c r="N31" s="16">
        <v>330000</v>
      </c>
      <c r="O31" s="16">
        <f>+N31*0.2</f>
        <v>66000</v>
      </c>
      <c r="P31" s="16">
        <f>+O31+N31</f>
        <v>396000</v>
      </c>
      <c r="Q31" s="26">
        <f t="shared" si="9"/>
        <v>330000</v>
      </c>
    </row>
    <row r="32" spans="1:17" s="25" customFormat="1" x14ac:dyDescent="0.25">
      <c r="A32" s="1">
        <v>27</v>
      </c>
      <c r="B32" s="2">
        <v>39221490</v>
      </c>
      <c r="C32" s="10" t="s">
        <v>42</v>
      </c>
      <c r="D32" s="14">
        <v>50</v>
      </c>
      <c r="E32" s="3">
        <f t="shared" ref="E32" si="60">F32/D32</f>
        <v>500</v>
      </c>
      <c r="F32" s="15">
        <v>25000</v>
      </c>
      <c r="G32" s="18">
        <f t="shared" si="1"/>
        <v>0</v>
      </c>
      <c r="H32" s="17">
        <f t="shared" ref="H32" si="61">+K32/$D32</f>
        <v>0</v>
      </c>
      <c r="I32" s="17"/>
      <c r="J32" s="17">
        <f t="shared" ref="J32" si="62">+I32*0.2</f>
        <v>0</v>
      </c>
      <c r="K32" s="17">
        <f t="shared" ref="K32" si="63">+J32+I32</f>
        <v>0</v>
      </c>
      <c r="L32" s="16">
        <f t="shared" si="14"/>
        <v>9.9999984000000008</v>
      </c>
      <c r="M32" s="16">
        <f t="shared" ref="M32" si="64">+P32/$D32</f>
        <v>499.99992000000003</v>
      </c>
      <c r="N32" s="16">
        <v>20833.330000000002</v>
      </c>
      <c r="O32" s="16">
        <f t="shared" ref="O32" si="65">+N32*0.2</f>
        <v>4166.6660000000002</v>
      </c>
      <c r="P32" s="16">
        <f t="shared" ref="P32" si="66">+O32+N32</f>
        <v>24999.996000000003</v>
      </c>
      <c r="Q32" s="26">
        <f t="shared" si="9"/>
        <v>20833.330000000002</v>
      </c>
    </row>
  </sheetData>
  <autoFilter ref="A5:O32"/>
  <mergeCells count="4">
    <mergeCell ref="L4:P4"/>
    <mergeCell ref="G4:K4"/>
    <mergeCell ref="A4:C4"/>
    <mergeCell ref="D4:F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2026-01-21T12:35:15Z</dcterms:modified>
</cp:coreProperties>
</file>